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<sst xmlns="http://schemas.openxmlformats.org/spreadsheetml/2006/main" count="108" uniqueCount="77">
  <si>
    <t>№ п/п</t>
  </si>
  <si>
    <t>Наименование</t>
  </si>
  <si>
    <t>Ед. изм.</t>
  </si>
  <si>
    <t>Кол-во</t>
  </si>
  <si>
    <t>Сметная</t>
  </si>
  <si>
    <t>стоимость,</t>
  </si>
  <si>
    <t>тыс. руб.</t>
  </si>
  <si>
    <t>I квартал</t>
  </si>
  <si>
    <t>II квартал</t>
  </si>
  <si>
    <t>III квартал</t>
  </si>
  <si>
    <t>IV квартал</t>
  </si>
  <si>
    <t xml:space="preserve">Капитальный ремонт ВЛ-0,4кВ  
</t>
  </si>
  <si>
    <t>I</t>
  </si>
  <si>
    <t>км</t>
  </si>
  <si>
    <t>Итого по ВЛ-0,4 кВ</t>
  </si>
  <si>
    <t xml:space="preserve">Капитальный ремонт ВЛ-10кВ  
</t>
  </si>
  <si>
    <t>II</t>
  </si>
  <si>
    <t>Итого по ВЛ-10 кВ</t>
  </si>
  <si>
    <t>III</t>
  </si>
  <si>
    <t xml:space="preserve">Капитальный ТП
</t>
  </si>
  <si>
    <t>IV</t>
  </si>
  <si>
    <t>V</t>
  </si>
  <si>
    <t>VI</t>
  </si>
  <si>
    <t>VII</t>
  </si>
  <si>
    <t xml:space="preserve">Капитальный ремонт трансформаторных подстанций </t>
  </si>
  <si>
    <t>шт</t>
  </si>
  <si>
    <t>в течение года</t>
  </si>
  <si>
    <t>Итого ремонту ТП</t>
  </si>
  <si>
    <t xml:space="preserve">Капитальный ремонт административных зданий МП АЭС по ул. Советская 25 
</t>
  </si>
  <si>
    <t xml:space="preserve">Капитальный ремонт 
административных зданий МП АЭС по 
ул. Советская 25 
</t>
  </si>
  <si>
    <t xml:space="preserve">Капитальный ремонт 
КЛ-10 кВ  АСБ2л  3х120  
</t>
  </si>
  <si>
    <t xml:space="preserve">Капитальный ремонт 
КЛ-10 кВ  АСБ2л  3х240
</t>
  </si>
  <si>
    <t xml:space="preserve">Капитальный ремонт КЛ-10кВ  
</t>
  </si>
  <si>
    <t xml:space="preserve">Капитальный ремонт КЛ-0,4кВ  
</t>
  </si>
  <si>
    <t>Итого ремонту КЛ-0,4кВ</t>
  </si>
  <si>
    <t xml:space="preserve">Капитальный ремонт 
КЛ-0,4 кВ   АВВГ 4х70
</t>
  </si>
  <si>
    <t xml:space="preserve">Капитальный ремонт 
КЛ-0,4 кВ   АВВГ 4х120   
</t>
  </si>
  <si>
    <t xml:space="preserve">Капитальный ремонт 
КЛ-0,4 кВ   АВВГ 4х150 
</t>
  </si>
  <si>
    <t xml:space="preserve">Капитальный ремонт 
КЛ-0,4 кВ   АВВГ 4х185 
</t>
  </si>
  <si>
    <t>Итого ремонт адм зданий</t>
  </si>
  <si>
    <t>Директор МП АЭС</t>
  </si>
  <si>
    <t>УТВЕРЖДАЮ:</t>
  </si>
  <si>
    <t>___________________В.В. Марков</t>
  </si>
  <si>
    <t>Первый зам. директора -</t>
  </si>
  <si>
    <t>главный инженер</t>
  </si>
  <si>
    <t xml:space="preserve">   </t>
  </si>
  <si>
    <t>Зам. главного инженера</t>
  </si>
  <si>
    <t>по ремонту</t>
  </si>
  <si>
    <t>Э.А. Меркушев</t>
  </si>
  <si>
    <t>Начальник ПТО</t>
  </si>
  <si>
    <t>А.А. Ханин</t>
  </si>
  <si>
    <t xml:space="preserve">ПИР </t>
  </si>
  <si>
    <t>ВСЕГО ПО КАПИТАЛЬНОМУ РЕМОНТУ 2014г.</t>
  </si>
  <si>
    <t>ф. 28/2 - 412</t>
  </si>
  <si>
    <t>ТП-466 ф.1</t>
  </si>
  <si>
    <t>ТП-506 ф.2</t>
  </si>
  <si>
    <t>ТП-506 ф.3</t>
  </si>
  <si>
    <t>РП-28/2-412</t>
  </si>
  <si>
    <t xml:space="preserve">Зам. директора по </t>
  </si>
  <si>
    <t>капитальному строительству</t>
  </si>
  <si>
    <t>П.Н. Панов</t>
  </si>
  <si>
    <t xml:space="preserve">Капитальный ремонт 
трансформаторных подстанций (строит. часть)  
</t>
  </si>
  <si>
    <t>"_____" ________________ 2013г.</t>
  </si>
  <si>
    <t>ТП-506 ф.4</t>
  </si>
  <si>
    <t>РП-97/15-РП-2/17</t>
  </si>
  <si>
    <r>
      <t xml:space="preserve">ф. 97/15 - РП-2/17                       </t>
    </r>
    <r>
      <rPr>
        <sz val="8"/>
        <rFont val="Calibri"/>
        <family val="2"/>
      </rPr>
      <t>(совм подвес с ВЛ-0,4 кВ ТП-506 ф.3</t>
    </r>
    <r>
      <rPr>
        <sz val="11"/>
        <rFont val="Calibri"/>
        <family val="2"/>
      </rPr>
      <t>)</t>
    </r>
  </si>
  <si>
    <t>ТП-66 ф. 8</t>
  </si>
  <si>
    <t>ТП-66 ф.8</t>
  </si>
  <si>
    <t>ТП-462 ф.6</t>
  </si>
  <si>
    <t xml:space="preserve">Капитальный ремонт 
трансформаторов 
(400 кВА-10шт, 630 кВА-10 шт)
</t>
  </si>
  <si>
    <t>ф. 28/22 - РП-7/11</t>
  </si>
  <si>
    <t xml:space="preserve">План </t>
  </si>
  <si>
    <t xml:space="preserve">капитального ремонта МП  г. Абакана «Абаканские  электрические  сети»  </t>
  </si>
  <si>
    <t>на   2014 год</t>
  </si>
  <si>
    <t>Ведущий экономист</t>
  </si>
  <si>
    <t xml:space="preserve">В.Н. Гусаров </t>
  </si>
  <si>
    <t>В.В. Кранин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</si>
</sst>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mbria"/>
      <family val="1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mbria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DDD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/>
    </xf>
    <xf numFmtId="2" fontId="7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51" fillId="0" borderId="10" xfId="0" applyFont="1" applyBorder="1" applyAlignment="1">
      <alignment vertical="center" wrapText="1"/>
    </xf>
    <xf numFmtId="0" fontId="10" fillId="0" borderId="0" xfId="0" applyFont="1" applyAlignment="1">
      <alignment horizontal="justify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1" fillId="0" borderId="26" xfId="0" applyFont="1" applyBorder="1" applyAlignment="1">
      <alignment vertical="center" wrapText="1"/>
    </xf>
    <xf numFmtId="0" fontId="0" fillId="0" borderId="26" xfId="0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4" fillId="33" borderId="27" xfId="0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32" xfId="0" applyFill="1" applyBorder="1" applyAlignment="1">
      <alignment/>
    </xf>
    <xf numFmtId="0" fontId="11" fillId="33" borderId="33" xfId="0" applyFont="1" applyFill="1" applyBorder="1" applyAlignment="1">
      <alignment wrapText="1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7" borderId="12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0" xfId="0" applyFill="1" applyBorder="1" applyAlignment="1">
      <alignment horizontal="center" vertical="center"/>
    </xf>
    <xf numFmtId="0" fontId="52" fillId="7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35" xfId="0" applyFill="1" applyBorder="1" applyAlignment="1">
      <alignment horizontal="center" vertical="center"/>
    </xf>
    <xf numFmtId="0" fontId="6" fillId="0" borderId="36" xfId="0" applyFont="1" applyFill="1" applyBorder="1" applyAlignment="1">
      <alignment wrapText="1"/>
    </xf>
    <xf numFmtId="0" fontId="6" fillId="0" borderId="36" xfId="0" applyFont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52" fillId="7" borderId="36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52" fillId="0" borderId="36" xfId="0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horizontal="center" vertical="center"/>
    </xf>
    <xf numFmtId="0" fontId="0" fillId="33" borderId="38" xfId="0" applyFill="1" applyBorder="1" applyAlignment="1">
      <alignment/>
    </xf>
    <xf numFmtId="2" fontId="5" fillId="33" borderId="39" xfId="0" applyNumberFormat="1" applyFont="1" applyFill="1" applyBorder="1" applyAlignment="1">
      <alignment horizontal="center"/>
    </xf>
    <xf numFmtId="0" fontId="0" fillId="33" borderId="4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3" fillId="0" borderId="0" xfId="0" applyFont="1" applyAlignment="1">
      <alignment/>
    </xf>
    <xf numFmtId="0" fontId="6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 wrapText="1"/>
    </xf>
    <xf numFmtId="0" fontId="2" fillId="33" borderId="41" xfId="0" applyFont="1" applyFill="1" applyBorder="1" applyAlignment="1">
      <alignment vertical="center"/>
    </xf>
    <xf numFmtId="0" fontId="0" fillId="33" borderId="41" xfId="0" applyFill="1" applyBorder="1" applyAlignment="1">
      <alignment horizontal="center" vertical="center"/>
    </xf>
    <xf numFmtId="0" fontId="0" fillId="33" borderId="41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4" fillId="33" borderId="4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left" wrapText="1"/>
    </xf>
    <xf numFmtId="0" fontId="2" fillId="33" borderId="28" xfId="0" applyFont="1" applyFill="1" applyBorder="1" applyAlignment="1">
      <alignment horizontal="left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33" borderId="28" xfId="0" applyFont="1" applyFill="1" applyBorder="1" applyAlignment="1">
      <alignment horizontal="left" wrapText="1"/>
    </xf>
    <xf numFmtId="0" fontId="7" fillId="33" borderId="28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33" borderId="29" xfId="0" applyFont="1" applyFill="1" applyBorder="1" applyAlignment="1">
      <alignment horizontal="left" wrapText="1"/>
    </xf>
    <xf numFmtId="0" fontId="0" fillId="0" borderId="2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33" borderId="31" xfId="0" applyFont="1" applyFill="1" applyBorder="1" applyAlignment="1">
      <alignment horizontal="left" wrapText="1"/>
    </xf>
    <xf numFmtId="0" fontId="2" fillId="33" borderId="31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5"/>
  <sheetViews>
    <sheetView tabSelected="1" zoomScalePageLayoutView="0" workbookViewId="0" topLeftCell="A1">
      <selection activeCell="E40" sqref="E40"/>
    </sheetView>
  </sheetViews>
  <sheetFormatPr defaultColWidth="9.140625" defaultRowHeight="15"/>
  <cols>
    <col min="1" max="1" width="3.421875" style="0" customWidth="1"/>
    <col min="2" max="2" width="27.28125" style="0" customWidth="1"/>
    <col min="3" max="3" width="8.7109375" style="0" customWidth="1"/>
    <col min="4" max="4" width="8.140625" style="0" customWidth="1"/>
    <col min="5" max="5" width="13.00390625" style="0" customWidth="1"/>
    <col min="6" max="6" width="13.7109375" style="0" customWidth="1"/>
    <col min="7" max="7" width="13.421875" style="0" customWidth="1"/>
    <col min="8" max="8" width="12.140625" style="0" customWidth="1"/>
    <col min="9" max="9" width="12.421875" style="0" customWidth="1"/>
  </cols>
  <sheetData>
    <row r="3" spans="8:9" ht="15.75">
      <c r="H3" s="126" t="s">
        <v>41</v>
      </c>
      <c r="I3" s="126"/>
    </row>
    <row r="4" spans="8:9" ht="15.75">
      <c r="H4" s="126" t="s">
        <v>40</v>
      </c>
      <c r="I4" s="126"/>
    </row>
    <row r="5" spans="8:9" ht="14.25" customHeight="1">
      <c r="H5" s="126"/>
      <c r="I5" s="126"/>
    </row>
    <row r="6" spans="7:9" ht="15.75">
      <c r="G6" s="127" t="s">
        <v>42</v>
      </c>
      <c r="H6" s="127"/>
      <c r="I6" s="127"/>
    </row>
    <row r="7" spans="8:9" ht="8.25" customHeight="1">
      <c r="H7" s="13"/>
      <c r="I7" s="13"/>
    </row>
    <row r="8" spans="7:9" ht="13.5" customHeight="1">
      <c r="G8" s="127" t="s">
        <v>62</v>
      </c>
      <c r="H8" s="127"/>
      <c r="I8" s="127"/>
    </row>
    <row r="9" spans="7:9" ht="13.5" customHeight="1">
      <c r="G9" s="99"/>
      <c r="H9" s="99"/>
      <c r="I9" s="99"/>
    </row>
    <row r="10" spans="7:9" ht="13.5" customHeight="1">
      <c r="G10" s="99"/>
      <c r="H10" s="99"/>
      <c r="I10" s="99"/>
    </row>
    <row r="11" spans="7:9" ht="13.5" customHeight="1">
      <c r="G11" s="99"/>
      <c r="H11" s="99"/>
      <c r="I11" s="99"/>
    </row>
    <row r="12" spans="1:9" ht="15.75" customHeight="1">
      <c r="A12" s="118" t="s">
        <v>71</v>
      </c>
      <c r="B12" s="118"/>
      <c r="C12" s="118"/>
      <c r="D12" s="118"/>
      <c r="E12" s="118"/>
      <c r="F12" s="118"/>
      <c r="G12" s="118"/>
      <c r="H12" s="118"/>
      <c r="I12" s="118"/>
    </row>
    <row r="13" spans="1:9" ht="15.75">
      <c r="A13" s="117" t="s">
        <v>72</v>
      </c>
      <c r="B13" s="117"/>
      <c r="C13" s="117"/>
      <c r="D13" s="117"/>
      <c r="E13" s="117"/>
      <c r="F13" s="117"/>
      <c r="G13" s="117"/>
      <c r="H13" s="117"/>
      <c r="I13" s="117"/>
    </row>
    <row r="14" spans="1:9" ht="15.75">
      <c r="A14" s="117" t="s">
        <v>73</v>
      </c>
      <c r="B14" s="117"/>
      <c r="C14" s="117"/>
      <c r="D14" s="117"/>
      <c r="E14" s="117"/>
      <c r="F14" s="117"/>
      <c r="G14" s="117"/>
      <c r="H14" s="117"/>
      <c r="I14" s="117"/>
    </row>
    <row r="15" spans="1:9" ht="15.75">
      <c r="A15" s="100"/>
      <c r="B15" s="100"/>
      <c r="C15" s="100"/>
      <c r="D15" s="100"/>
      <c r="E15" s="100"/>
      <c r="F15" s="100"/>
      <c r="G15" s="100"/>
      <c r="H15" s="100"/>
      <c r="I15" s="100"/>
    </row>
    <row r="16" spans="1:9" ht="16.5" thickBot="1">
      <c r="A16" s="100"/>
      <c r="B16" s="100"/>
      <c r="C16" s="100"/>
      <c r="D16" s="100"/>
      <c r="E16" s="100"/>
      <c r="F16" s="100"/>
      <c r="G16" s="100"/>
      <c r="H16" s="100"/>
      <c r="I16" s="100"/>
    </row>
    <row r="17" spans="1:9" ht="15.75">
      <c r="A17" s="119" t="s">
        <v>0</v>
      </c>
      <c r="B17" s="114" t="s">
        <v>1</v>
      </c>
      <c r="C17" s="114" t="s">
        <v>2</v>
      </c>
      <c r="D17" s="114" t="s">
        <v>3</v>
      </c>
      <c r="E17" s="49" t="s">
        <v>4</v>
      </c>
      <c r="F17" s="114" t="s">
        <v>7</v>
      </c>
      <c r="G17" s="114" t="s">
        <v>8</v>
      </c>
      <c r="H17" s="114" t="s">
        <v>9</v>
      </c>
      <c r="I17" s="114" t="s">
        <v>10</v>
      </c>
    </row>
    <row r="18" spans="1:9" ht="15.75">
      <c r="A18" s="120"/>
      <c r="B18" s="115"/>
      <c r="C18" s="115"/>
      <c r="D18" s="115"/>
      <c r="E18" s="50" t="s">
        <v>5</v>
      </c>
      <c r="F18" s="115"/>
      <c r="G18" s="115"/>
      <c r="H18" s="115"/>
      <c r="I18" s="115"/>
    </row>
    <row r="19" spans="1:9" ht="19.5" customHeight="1" thickBot="1">
      <c r="A19" s="121"/>
      <c r="B19" s="116"/>
      <c r="C19" s="116"/>
      <c r="D19" s="116"/>
      <c r="E19" s="51" t="s">
        <v>6</v>
      </c>
      <c r="F19" s="116"/>
      <c r="G19" s="116"/>
      <c r="H19" s="116"/>
      <c r="I19" s="116"/>
    </row>
    <row r="20" spans="1:9" ht="15.75" thickBot="1">
      <c r="A20" s="65" t="s">
        <v>12</v>
      </c>
      <c r="B20" s="124" t="s">
        <v>11</v>
      </c>
      <c r="C20" s="125"/>
      <c r="D20" s="125"/>
      <c r="E20" s="125"/>
      <c r="F20" s="66"/>
      <c r="G20" s="66"/>
      <c r="H20" s="66"/>
      <c r="I20" s="67"/>
    </row>
    <row r="21" spans="1:9" ht="15">
      <c r="A21" s="30">
        <v>1</v>
      </c>
      <c r="B21" s="40" t="s">
        <v>68</v>
      </c>
      <c r="C21" s="122"/>
      <c r="D21" s="2">
        <v>0.28</v>
      </c>
      <c r="E21" s="2">
        <v>707.94</v>
      </c>
      <c r="F21" s="79" t="s">
        <v>68</v>
      </c>
      <c r="G21" s="42"/>
      <c r="H21" s="2"/>
      <c r="I21" s="24"/>
    </row>
    <row r="22" spans="1:9" ht="15">
      <c r="A22" s="30">
        <v>2</v>
      </c>
      <c r="B22" s="40" t="s">
        <v>54</v>
      </c>
      <c r="C22" s="122"/>
      <c r="D22" s="2">
        <v>0.23</v>
      </c>
      <c r="E22" s="2">
        <v>408.4</v>
      </c>
      <c r="F22" s="79" t="s">
        <v>54</v>
      </c>
      <c r="G22" s="42"/>
      <c r="H22" s="2"/>
      <c r="I22" s="24"/>
    </row>
    <row r="23" spans="1:9" ht="15">
      <c r="A23" s="28">
        <v>3</v>
      </c>
      <c r="B23" s="54" t="s">
        <v>63</v>
      </c>
      <c r="C23" s="122"/>
      <c r="D23" s="55">
        <v>0.34</v>
      </c>
      <c r="E23" s="55">
        <v>713.71</v>
      </c>
      <c r="F23" s="56"/>
      <c r="G23" s="78" t="s">
        <v>63</v>
      </c>
      <c r="H23" s="38"/>
      <c r="I23" s="39"/>
    </row>
    <row r="24" spans="1:9" ht="15">
      <c r="A24" s="52">
        <v>4</v>
      </c>
      <c r="B24" s="40" t="s">
        <v>55</v>
      </c>
      <c r="C24" s="122"/>
      <c r="D24" s="38">
        <v>0.72</v>
      </c>
      <c r="E24" s="2">
        <v>1323.29</v>
      </c>
      <c r="F24" s="37"/>
      <c r="G24" s="80" t="s">
        <v>55</v>
      </c>
      <c r="H24" s="44"/>
      <c r="I24" s="39"/>
    </row>
    <row r="25" spans="1:9" ht="15">
      <c r="A25" s="52">
        <v>5</v>
      </c>
      <c r="B25" s="40" t="s">
        <v>56</v>
      </c>
      <c r="C25" s="122"/>
      <c r="D25" s="38">
        <v>0.435</v>
      </c>
      <c r="E25" s="2">
        <v>784.44</v>
      </c>
      <c r="F25" s="37"/>
      <c r="G25" s="80" t="s">
        <v>56</v>
      </c>
      <c r="H25" s="44"/>
      <c r="I25" s="39"/>
    </row>
    <row r="26" spans="1:9" ht="15">
      <c r="A26" s="52">
        <v>6</v>
      </c>
      <c r="B26" s="84" t="s">
        <v>66</v>
      </c>
      <c r="C26" s="123"/>
      <c r="D26" s="38">
        <v>0.342</v>
      </c>
      <c r="E26" s="38">
        <v>680.64</v>
      </c>
      <c r="F26" s="80" t="s">
        <v>67</v>
      </c>
      <c r="G26" s="44"/>
      <c r="H26" s="44"/>
      <c r="I26" s="39"/>
    </row>
    <row r="27" spans="1:9" ht="15.75" thickBot="1">
      <c r="A27" s="25"/>
      <c r="B27" s="6" t="s">
        <v>14</v>
      </c>
      <c r="C27" s="8" t="s">
        <v>13</v>
      </c>
      <c r="D27" s="8">
        <f>SUM(D21:D26)</f>
        <v>2.347</v>
      </c>
      <c r="E27" s="17">
        <f>SUM(E21:E26)</f>
        <v>4618.42</v>
      </c>
      <c r="F27" s="5"/>
      <c r="G27" s="5"/>
      <c r="H27" s="5"/>
      <c r="I27" s="26"/>
    </row>
    <row r="28" spans="1:9" ht="15.75" thickBot="1">
      <c r="A28" s="68" t="s">
        <v>16</v>
      </c>
      <c r="B28" s="112" t="s">
        <v>15</v>
      </c>
      <c r="C28" s="113"/>
      <c r="D28" s="113"/>
      <c r="E28" s="113"/>
      <c r="F28" s="69"/>
      <c r="G28" s="69"/>
      <c r="H28" s="69"/>
      <c r="I28" s="70"/>
    </row>
    <row r="29" spans="1:9" ht="22.5" customHeight="1">
      <c r="A29" s="53">
        <v>1</v>
      </c>
      <c r="B29" s="105" t="s">
        <v>53</v>
      </c>
      <c r="C29" s="9" t="s">
        <v>13</v>
      </c>
      <c r="D29" s="9">
        <v>1.33</v>
      </c>
      <c r="E29" s="10">
        <v>2816.44</v>
      </c>
      <c r="F29" s="7"/>
      <c r="G29" s="82" t="s">
        <v>57</v>
      </c>
      <c r="H29" s="7"/>
      <c r="I29" s="27"/>
    </row>
    <row r="30" spans="1:9" ht="33.75" customHeight="1">
      <c r="A30" s="53">
        <v>2</v>
      </c>
      <c r="B30" s="83" t="s">
        <v>65</v>
      </c>
      <c r="C30" s="9" t="s">
        <v>13</v>
      </c>
      <c r="D30" s="9">
        <v>0.305</v>
      </c>
      <c r="E30" s="10">
        <v>508.19</v>
      </c>
      <c r="F30" s="7"/>
      <c r="G30" s="82" t="s">
        <v>64</v>
      </c>
      <c r="H30" s="7"/>
      <c r="I30" s="27"/>
    </row>
    <row r="31" spans="1:9" ht="23.25" customHeight="1">
      <c r="A31" s="85">
        <v>3</v>
      </c>
      <c r="B31" s="86" t="s">
        <v>70</v>
      </c>
      <c r="C31" s="87" t="s">
        <v>13</v>
      </c>
      <c r="D31" s="87">
        <v>0.805</v>
      </c>
      <c r="E31" s="88">
        <v>483.17</v>
      </c>
      <c r="F31" s="90" t="s">
        <v>70</v>
      </c>
      <c r="G31" s="92"/>
      <c r="H31" s="89"/>
      <c r="I31" s="91"/>
    </row>
    <row r="32" spans="1:9" ht="21" customHeight="1" thickBot="1">
      <c r="A32" s="25"/>
      <c r="B32" s="11" t="s">
        <v>17</v>
      </c>
      <c r="C32" s="12" t="s">
        <v>13</v>
      </c>
      <c r="D32" s="12">
        <f>D29+D30</f>
        <v>1.635</v>
      </c>
      <c r="E32" s="16">
        <f>E29+E30+E31</f>
        <v>3807.8</v>
      </c>
      <c r="F32" s="37"/>
      <c r="G32" s="5"/>
      <c r="H32" s="5"/>
      <c r="I32" s="26"/>
    </row>
    <row r="33" spans="1:9" ht="15.75" thickBot="1">
      <c r="A33" s="68" t="s">
        <v>18</v>
      </c>
      <c r="B33" s="112" t="s">
        <v>19</v>
      </c>
      <c r="C33" s="113"/>
      <c r="D33" s="113"/>
      <c r="E33" s="113"/>
      <c r="F33" s="69"/>
      <c r="G33" s="69"/>
      <c r="H33" s="69"/>
      <c r="I33" s="70"/>
    </row>
    <row r="34" spans="1:9" ht="45" customHeight="1">
      <c r="A34" s="57">
        <v>1</v>
      </c>
      <c r="B34" s="63" t="s">
        <v>69</v>
      </c>
      <c r="C34" s="64" t="s">
        <v>25</v>
      </c>
      <c r="D34" s="59">
        <v>20</v>
      </c>
      <c r="E34" s="60">
        <f>(10*(85194.27+11079.95)+10*(56883.79+11079.95))/1000</f>
        <v>1642.3796</v>
      </c>
      <c r="F34" s="128" t="s">
        <v>26</v>
      </c>
      <c r="G34" s="129"/>
      <c r="H34" s="129"/>
      <c r="I34" s="130"/>
    </row>
    <row r="35" spans="1:9" ht="38.25">
      <c r="A35" s="30">
        <v>2</v>
      </c>
      <c r="B35" s="45" t="s">
        <v>24</v>
      </c>
      <c r="C35" s="3" t="s">
        <v>25</v>
      </c>
      <c r="D35" s="14">
        <v>10</v>
      </c>
      <c r="E35" s="4">
        <v>4497.75</v>
      </c>
      <c r="F35" s="1"/>
      <c r="G35" s="81">
        <v>5</v>
      </c>
      <c r="H35" s="81">
        <v>5</v>
      </c>
      <c r="I35" s="24"/>
    </row>
    <row r="36" spans="1:9" ht="39" customHeight="1">
      <c r="A36" s="30">
        <v>3</v>
      </c>
      <c r="B36" s="45" t="s">
        <v>61</v>
      </c>
      <c r="C36" s="3" t="s">
        <v>25</v>
      </c>
      <c r="D36" s="14">
        <v>10</v>
      </c>
      <c r="E36" s="4">
        <v>1855.78</v>
      </c>
      <c r="F36" s="1"/>
      <c r="G36" s="81">
        <v>5</v>
      </c>
      <c r="H36" s="81">
        <v>5</v>
      </c>
      <c r="I36" s="24"/>
    </row>
    <row r="37" spans="1:9" ht="15.75" thickBot="1">
      <c r="A37" s="31"/>
      <c r="B37" s="32" t="s">
        <v>27</v>
      </c>
      <c r="C37" s="33" t="s">
        <v>25</v>
      </c>
      <c r="D37" s="33"/>
      <c r="E37" s="35">
        <f>E34+E35+E36</f>
        <v>7995.9096</v>
      </c>
      <c r="F37" s="61"/>
      <c r="G37" s="61"/>
      <c r="H37" s="61"/>
      <c r="I37" s="62"/>
    </row>
    <row r="38" spans="1:9" ht="15" customHeight="1" thickBot="1">
      <c r="A38" s="68" t="s">
        <v>20</v>
      </c>
      <c r="B38" s="112" t="s">
        <v>28</v>
      </c>
      <c r="C38" s="112"/>
      <c r="D38" s="112"/>
      <c r="E38" s="112"/>
      <c r="F38" s="112"/>
      <c r="G38" s="112"/>
      <c r="H38" s="112"/>
      <c r="I38" s="135"/>
    </row>
    <row r="39" spans="1:9" ht="72" customHeight="1">
      <c r="A39" s="28">
        <v>1</v>
      </c>
      <c r="B39" s="106" t="s">
        <v>29</v>
      </c>
      <c r="C39" s="18" t="s">
        <v>25</v>
      </c>
      <c r="D39" s="18">
        <v>1</v>
      </c>
      <c r="E39" s="19">
        <v>1239.16</v>
      </c>
      <c r="F39" s="7"/>
      <c r="G39" s="7"/>
      <c r="H39" s="7"/>
      <c r="I39" s="27"/>
    </row>
    <row r="40" spans="1:9" ht="15.75" thickBot="1">
      <c r="A40" s="29"/>
      <c r="B40" s="20" t="s">
        <v>39</v>
      </c>
      <c r="C40" s="21" t="s">
        <v>25</v>
      </c>
      <c r="D40" s="22">
        <f>D39</f>
        <v>1</v>
      </c>
      <c r="E40" s="23">
        <f>E39</f>
        <v>1239.16</v>
      </c>
      <c r="F40" s="5"/>
      <c r="G40" s="5"/>
      <c r="H40" s="5"/>
      <c r="I40" s="26"/>
    </row>
    <row r="41" spans="1:9" ht="24" customHeight="1" thickBot="1">
      <c r="A41" s="111" t="s">
        <v>21</v>
      </c>
      <c r="B41" s="107" t="s">
        <v>51</v>
      </c>
      <c r="C41" s="108" t="s">
        <v>25</v>
      </c>
      <c r="D41" s="108">
        <v>10</v>
      </c>
      <c r="E41" s="108">
        <v>1510</v>
      </c>
      <c r="F41" s="109">
        <v>5</v>
      </c>
      <c r="G41" s="109">
        <v>3</v>
      </c>
      <c r="H41" s="109">
        <v>1</v>
      </c>
      <c r="I41" s="110">
        <v>1</v>
      </c>
    </row>
    <row r="42" spans="1:9" ht="15.75" thickBot="1">
      <c r="A42" s="68" t="s">
        <v>22</v>
      </c>
      <c r="B42" s="112" t="s">
        <v>32</v>
      </c>
      <c r="C42" s="113"/>
      <c r="D42" s="113"/>
      <c r="E42" s="113"/>
      <c r="F42" s="69"/>
      <c r="G42" s="69"/>
      <c r="H42" s="69"/>
      <c r="I42" s="70"/>
    </row>
    <row r="43" spans="1:9" ht="40.5" customHeight="1">
      <c r="A43" s="57">
        <v>1</v>
      </c>
      <c r="B43" s="58" t="s">
        <v>30</v>
      </c>
      <c r="C43" s="59" t="s">
        <v>13</v>
      </c>
      <c r="D43" s="59">
        <v>0.4</v>
      </c>
      <c r="E43" s="60">
        <f>D43*5080.81</f>
        <v>2032.3240000000003</v>
      </c>
      <c r="F43" s="128" t="s">
        <v>26</v>
      </c>
      <c r="G43" s="129"/>
      <c r="H43" s="129"/>
      <c r="I43" s="130"/>
    </row>
    <row r="44" spans="1:9" ht="39" customHeight="1">
      <c r="A44" s="30">
        <v>2</v>
      </c>
      <c r="B44" s="41" t="s">
        <v>31</v>
      </c>
      <c r="C44" s="14" t="s">
        <v>13</v>
      </c>
      <c r="D44" s="14">
        <v>0.2</v>
      </c>
      <c r="E44" s="4">
        <f>D44*6269.51</f>
        <v>1253.902</v>
      </c>
      <c r="F44" s="131" t="s">
        <v>26</v>
      </c>
      <c r="G44" s="131"/>
      <c r="H44" s="131"/>
      <c r="I44" s="132"/>
    </row>
    <row r="45" spans="1:9" ht="15.75" thickBot="1">
      <c r="A45" s="31"/>
      <c r="B45" s="32" t="s">
        <v>27</v>
      </c>
      <c r="C45" s="33" t="s">
        <v>25</v>
      </c>
      <c r="D45" s="33">
        <f>D43+D44</f>
        <v>0.6000000000000001</v>
      </c>
      <c r="E45" s="35">
        <f>E43+E44</f>
        <v>3286.2260000000006</v>
      </c>
      <c r="F45" s="61"/>
      <c r="G45" s="61"/>
      <c r="H45" s="61"/>
      <c r="I45" s="62"/>
    </row>
    <row r="46" spans="1:9" ht="15.75" thickBot="1">
      <c r="A46" s="71" t="s">
        <v>23</v>
      </c>
      <c r="B46" s="138" t="s">
        <v>33</v>
      </c>
      <c r="C46" s="139"/>
      <c r="D46" s="139"/>
      <c r="E46" s="139"/>
      <c r="F46" s="72"/>
      <c r="G46" s="72"/>
      <c r="H46" s="72"/>
      <c r="I46" s="73"/>
    </row>
    <row r="47" spans="1:9" ht="42.75" customHeight="1">
      <c r="A47" s="57">
        <v>1</v>
      </c>
      <c r="B47" s="58" t="s">
        <v>35</v>
      </c>
      <c r="C47" s="59" t="s">
        <v>13</v>
      </c>
      <c r="D47" s="59">
        <v>0.15</v>
      </c>
      <c r="E47" s="60">
        <f>D47*2372.48</f>
        <v>355.872</v>
      </c>
      <c r="F47" s="136" t="s">
        <v>26</v>
      </c>
      <c r="G47" s="136"/>
      <c r="H47" s="136"/>
      <c r="I47" s="137"/>
    </row>
    <row r="48" spans="1:9" ht="43.5" customHeight="1">
      <c r="A48" s="30">
        <v>2</v>
      </c>
      <c r="B48" s="41" t="s">
        <v>36</v>
      </c>
      <c r="C48" s="14" t="s">
        <v>13</v>
      </c>
      <c r="D48" s="14">
        <v>0.25</v>
      </c>
      <c r="E48" s="4">
        <f>D48*2619.18</f>
        <v>654.795</v>
      </c>
      <c r="F48" s="131" t="s">
        <v>26</v>
      </c>
      <c r="G48" s="131"/>
      <c r="H48" s="131"/>
      <c r="I48" s="132"/>
    </row>
    <row r="49" spans="1:9" ht="42.75" customHeight="1">
      <c r="A49" s="30">
        <v>3</v>
      </c>
      <c r="B49" s="41" t="s">
        <v>37</v>
      </c>
      <c r="C49" s="14" t="s">
        <v>13</v>
      </c>
      <c r="D49" s="14">
        <v>0.1</v>
      </c>
      <c r="E49" s="4">
        <f>D49*2848.9</f>
        <v>284.89000000000004</v>
      </c>
      <c r="F49" s="131" t="s">
        <v>26</v>
      </c>
      <c r="G49" s="131"/>
      <c r="H49" s="131"/>
      <c r="I49" s="132"/>
    </row>
    <row r="50" spans="1:9" ht="36.75" customHeight="1">
      <c r="A50" s="30">
        <v>4</v>
      </c>
      <c r="B50" s="41" t="s">
        <v>38</v>
      </c>
      <c r="C50" s="14" t="s">
        <v>13</v>
      </c>
      <c r="D50" s="14">
        <v>0.1</v>
      </c>
      <c r="E50" s="4">
        <f>D50*3036.09</f>
        <v>303.60900000000004</v>
      </c>
      <c r="F50" s="131" t="s">
        <v>26</v>
      </c>
      <c r="G50" s="131"/>
      <c r="H50" s="131"/>
      <c r="I50" s="132"/>
    </row>
    <row r="51" spans="1:9" ht="15.75" thickBot="1">
      <c r="A51" s="31"/>
      <c r="B51" s="32" t="s">
        <v>34</v>
      </c>
      <c r="C51" s="33" t="s">
        <v>13</v>
      </c>
      <c r="D51" s="34">
        <f>SUM(D47:D50)</f>
        <v>0.6</v>
      </c>
      <c r="E51" s="35">
        <f>SUM(E47:E50)</f>
        <v>1599.1660000000002</v>
      </c>
      <c r="F51" s="32"/>
      <c r="G51" s="32"/>
      <c r="H51" s="32"/>
      <c r="I51" s="36"/>
    </row>
    <row r="52" spans="1:11" ht="44.25" thickBot="1">
      <c r="A52" s="74"/>
      <c r="B52" s="75" t="s">
        <v>52</v>
      </c>
      <c r="C52" s="96"/>
      <c r="D52" s="98"/>
      <c r="E52" s="97">
        <f>E27+E32+E37+E40+E41+E45+E51</f>
        <v>24056.6816</v>
      </c>
      <c r="F52" s="76"/>
      <c r="G52" s="76"/>
      <c r="H52" s="76"/>
      <c r="I52" s="77"/>
      <c r="K52" s="43"/>
    </row>
    <row r="53" spans="4:5" ht="15">
      <c r="D53" s="95"/>
      <c r="E53" s="94"/>
    </row>
    <row r="54" spans="2:9" ht="15">
      <c r="B54" s="46" t="s">
        <v>43</v>
      </c>
      <c r="C54" s="47"/>
      <c r="D54" s="47"/>
      <c r="E54" s="47"/>
      <c r="F54" s="47"/>
      <c r="G54" s="47"/>
      <c r="H54" s="47"/>
      <c r="I54" s="47"/>
    </row>
    <row r="55" spans="2:9" ht="15">
      <c r="B55" s="46" t="s">
        <v>44</v>
      </c>
      <c r="C55" s="47"/>
      <c r="D55" s="47"/>
      <c r="E55" s="46"/>
      <c r="F55" s="47"/>
      <c r="G55" s="133" t="s">
        <v>76</v>
      </c>
      <c r="H55" s="133"/>
      <c r="I55" s="133"/>
    </row>
    <row r="56" spans="2:9" ht="15">
      <c r="B56" s="48" t="s">
        <v>45</v>
      </c>
      <c r="C56" s="47"/>
      <c r="D56" s="93"/>
      <c r="E56" s="93"/>
      <c r="F56" s="47"/>
      <c r="G56" s="102"/>
      <c r="H56" s="102"/>
      <c r="I56" s="102"/>
    </row>
    <row r="57" spans="2:9" ht="15">
      <c r="B57" s="48" t="s">
        <v>58</v>
      </c>
      <c r="C57" s="47"/>
      <c r="D57" s="47"/>
      <c r="E57" s="47"/>
      <c r="F57" s="47"/>
      <c r="G57" s="102"/>
      <c r="H57" s="102"/>
      <c r="I57" s="102"/>
    </row>
    <row r="58" spans="2:9" ht="15">
      <c r="B58" s="48" t="s">
        <v>59</v>
      </c>
      <c r="C58" s="47"/>
      <c r="D58" s="47"/>
      <c r="E58" s="47"/>
      <c r="F58" s="47"/>
      <c r="G58" s="103" t="s">
        <v>60</v>
      </c>
      <c r="I58" s="101"/>
    </row>
    <row r="59" spans="2:9" ht="15">
      <c r="B59" s="48"/>
      <c r="C59" s="47"/>
      <c r="D59" s="47"/>
      <c r="E59" s="47"/>
      <c r="F59" s="47"/>
      <c r="G59" s="102"/>
      <c r="H59" s="102"/>
      <c r="I59" s="102"/>
    </row>
    <row r="60" spans="2:9" ht="15">
      <c r="B60" s="48" t="s">
        <v>46</v>
      </c>
      <c r="C60" s="47"/>
      <c r="D60" s="47"/>
      <c r="E60" s="47"/>
      <c r="F60" s="47"/>
      <c r="G60" s="102"/>
      <c r="H60" s="102"/>
      <c r="I60" s="102"/>
    </row>
    <row r="61" spans="2:11" ht="15.75">
      <c r="B61" s="48" t="s">
        <v>47</v>
      </c>
      <c r="C61" s="47"/>
      <c r="D61" s="47"/>
      <c r="E61" s="47"/>
      <c r="F61" s="47"/>
      <c r="G61" s="133" t="s">
        <v>48</v>
      </c>
      <c r="H61" s="133"/>
      <c r="I61" s="133"/>
      <c r="K61" s="15"/>
    </row>
    <row r="62" spans="2:9" ht="15">
      <c r="B62" s="48"/>
      <c r="C62" s="47"/>
      <c r="D62" s="47"/>
      <c r="E62" s="47"/>
      <c r="F62" s="47"/>
      <c r="G62" s="102"/>
      <c r="H62" s="102"/>
      <c r="I62" s="102"/>
    </row>
    <row r="63" spans="2:10" ht="15.75">
      <c r="B63" s="48" t="s">
        <v>49</v>
      </c>
      <c r="C63" s="47"/>
      <c r="D63" s="47"/>
      <c r="E63" s="47"/>
      <c r="F63" s="47"/>
      <c r="G63" s="133" t="s">
        <v>50</v>
      </c>
      <c r="H63" s="134"/>
      <c r="I63" s="134"/>
      <c r="J63" s="15"/>
    </row>
    <row r="64" ht="15.75">
      <c r="B64" s="15"/>
    </row>
    <row r="65" spans="2:7" ht="15">
      <c r="B65" s="48" t="s">
        <v>74</v>
      </c>
      <c r="G65" s="104" t="s">
        <v>75</v>
      </c>
    </row>
  </sheetData>
  <sheetProtection/>
  <mergeCells count="33">
    <mergeCell ref="B33:E33"/>
    <mergeCell ref="F34:I34"/>
    <mergeCell ref="B38:I38"/>
    <mergeCell ref="B42:E42"/>
    <mergeCell ref="F49:I49"/>
    <mergeCell ref="G61:I61"/>
    <mergeCell ref="G55:I55"/>
    <mergeCell ref="F47:I47"/>
    <mergeCell ref="B46:E46"/>
    <mergeCell ref="F43:I43"/>
    <mergeCell ref="I17:I19"/>
    <mergeCell ref="F44:I44"/>
    <mergeCell ref="G63:I63"/>
    <mergeCell ref="F50:I50"/>
    <mergeCell ref="F48:I48"/>
    <mergeCell ref="C21:C26"/>
    <mergeCell ref="B20:E20"/>
    <mergeCell ref="H3:I3"/>
    <mergeCell ref="H4:I4"/>
    <mergeCell ref="H5:I5"/>
    <mergeCell ref="G8:I8"/>
    <mergeCell ref="G6:I6"/>
    <mergeCell ref="F17:F19"/>
    <mergeCell ref="B28:E28"/>
    <mergeCell ref="G17:G19"/>
    <mergeCell ref="A13:I13"/>
    <mergeCell ref="A12:I12"/>
    <mergeCell ref="A14:I14"/>
    <mergeCell ref="A17:A19"/>
    <mergeCell ref="B17:B19"/>
    <mergeCell ref="C17:C19"/>
    <mergeCell ref="D17:D19"/>
    <mergeCell ref="H17:H19"/>
  </mergeCells>
  <printOptions/>
  <pageMargins left="0.984251968503937" right="0.31496062992125984" top="0.5511811023622047" bottom="0.35433070866141736" header="0" footer="0"/>
  <pageSetup horizontalDpi="180" verticalDpi="18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2014-01-09T08:30:41Z</dcterms:modified>
  <cp:category/>
  <cp:version/>
  <cp:contentType/>
  <cp:contentStatus/>
</cp:coreProperties>
</file>